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20" windowHeight="9795"/>
  </bookViews>
  <sheets>
    <sheet name="Rozpočet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C26" i="1"/>
  <c r="D27" i="1"/>
  <c r="D28" i="1"/>
  <c r="D29" i="1"/>
  <c r="D30" i="1"/>
  <c r="D31" i="1"/>
  <c r="D32" i="1"/>
  <c r="D34" i="1"/>
  <c r="D35" i="1"/>
  <c r="D36" i="1"/>
  <c r="D37" i="1"/>
  <c r="D38" i="1"/>
  <c r="D39" i="1"/>
  <c r="D41" i="1"/>
  <c r="D42" i="1"/>
  <c r="D43" i="1"/>
  <c r="D44" i="1"/>
  <c r="D45" i="1"/>
  <c r="D47" i="1"/>
  <c r="D48" i="1"/>
  <c r="D49" i="1"/>
  <c r="D50" i="1"/>
  <c r="D51" i="1"/>
  <c r="D52" i="1"/>
  <c r="D53" i="1"/>
  <c r="C54" i="1"/>
  <c r="C55" i="1"/>
  <c r="D26" i="1" l="1"/>
  <c r="D54" i="1"/>
  <c r="D55" i="1" l="1"/>
</calcChain>
</file>

<file path=xl/sharedStrings.xml><?xml version="1.0" encoding="utf-8"?>
<sst xmlns="http://schemas.openxmlformats.org/spreadsheetml/2006/main" count="66" uniqueCount="65">
  <si>
    <t>Rozdíl příjmů a výdajů</t>
  </si>
  <si>
    <t>Výdaje celkem</t>
  </si>
  <si>
    <t>Průběžné položky</t>
  </si>
  <si>
    <t>43a</t>
  </si>
  <si>
    <t>Ostatní výdaje</t>
  </si>
  <si>
    <t>Poštovné</t>
  </si>
  <si>
    <t>Cestovné</t>
  </si>
  <si>
    <t>Výdaje na vedení účetnictví</t>
  </si>
  <si>
    <t>Výdaje na kancelářské potřeby</t>
  </si>
  <si>
    <t>Poplatky bance</t>
  </si>
  <si>
    <t>Výdaje na VČS (obědy)</t>
  </si>
  <si>
    <t>Jubilea a vyznamenání (věcné dary)</t>
  </si>
  <si>
    <t>Daň z příjmu (srážková daň)</t>
  </si>
  <si>
    <t>PHM pro kompresory</t>
  </si>
  <si>
    <t>Příspěvek na exkurze členů spolku</t>
  </si>
  <si>
    <t>Výdaje na setkání včelařů (Domedná atd.)</t>
  </si>
  <si>
    <t>Občerstvení</t>
  </si>
  <si>
    <t>Provoz střediska Fortna (elektřina, otop) a ostatní provozní náklady ZO</t>
  </si>
  <si>
    <t>Nákup majetku pro VKM (úly, vybavení úlů a dětí) a nákup majetku pro ZO</t>
  </si>
  <si>
    <t>Nákup spotřebního materiálu a služeb pro VKM</t>
  </si>
  <si>
    <t>Odměny důvěrníkům za léčení a funkcionářům za činnost</t>
  </si>
  <si>
    <t>Nákup zboží a služeb pro příležitostní prodej medu (VKM)</t>
  </si>
  <si>
    <t>Výdaje na besedy se včelaři</t>
  </si>
  <si>
    <t>Výdaj za rozbor na MVP (ochranné pásmo)</t>
  </si>
  <si>
    <t>Nákup léčiv na dobrovbolné léčení (Formidol, VarroMed, Bee Safe atd.)</t>
  </si>
  <si>
    <t>Nálup léčiv na komisionelní léčení (jarní, podzimní)</t>
  </si>
  <si>
    <t xml:space="preserve">Odvod příspěvku pro  ČSV (85% z 16,- Kč/včelstvo) </t>
  </si>
  <si>
    <t>Odvod příspěvku pro  ČSV (300,- Kč)</t>
  </si>
  <si>
    <t>Výplata dotace za aerosol 2018</t>
  </si>
  <si>
    <t>Výplata dotace 1.D</t>
  </si>
  <si>
    <t>Příjmy celkem</t>
  </si>
  <si>
    <t>16a</t>
  </si>
  <si>
    <t xml:space="preserve">Ostatní příjmy </t>
  </si>
  <si>
    <t>Úrok od banky</t>
  </si>
  <si>
    <t xml:space="preserve">Příjmy z příležitostního prodeje medu (VKM) </t>
  </si>
  <si>
    <t>Příjem od členů spolku na rozbor MVP</t>
  </si>
  <si>
    <t>Státní dotace na léčení aerosolem 2019</t>
  </si>
  <si>
    <t>Příspěvky od členů spolku na komisionální léčení (jarní, podzimní)</t>
  </si>
  <si>
    <t>Příjmy od členů spolku na nákup léčiva (dobrovolné)</t>
  </si>
  <si>
    <t>Příjmy od účastníků besed</t>
  </si>
  <si>
    <t>9b</t>
  </si>
  <si>
    <t>Příjmy za půjčovné majetku ZO od včelařů</t>
  </si>
  <si>
    <t>9a</t>
  </si>
  <si>
    <t>Příspěvky na provoz VKM (rodiče)</t>
  </si>
  <si>
    <t>Příspěvek na provoz VKM od RV ČSV</t>
  </si>
  <si>
    <t>Příspěvek pro ZO za nové členy (100,- Kč)</t>
  </si>
  <si>
    <t>Členský příspěvek pro ZO (15,- Kč/včelstvo)</t>
  </si>
  <si>
    <t>Členský příspěvek pro ZO (100,- Kč)</t>
  </si>
  <si>
    <t>Členský příspěvek pro  ČSV (16,- Kč/včelstvo)</t>
  </si>
  <si>
    <t>Členský příspěvek pro  ČSV (300,- Kč)</t>
  </si>
  <si>
    <t>Přijatá dotace 1.D</t>
  </si>
  <si>
    <t>Příspěvky od regionálních subjektů - obce, KÚ a ostatní (VKM)</t>
  </si>
  <si>
    <t>Skutečnost</t>
  </si>
  <si>
    <t>Rozpočet 2020</t>
  </si>
  <si>
    <t>Název položky</t>
  </si>
  <si>
    <t>Vyhodnocení rozpočtu 2020 ZO ČSV z.s. Nové Strašecí</t>
  </si>
  <si>
    <t>ř. č. 2 a ř.č. 18 - dotace 1.D nebyla vyplacena v roce 2020, bude vyplacena v roce 2021</t>
  </si>
  <si>
    <t>ř.č. 3 až ř.č. 6 - v roce 2020 nebyly vybrány členské příspěvky, budou vybrány v 3/2021</t>
  </si>
  <si>
    <t>ř.č. 9 - příspěvky od rodičů na provoz VKM budou vybrány ve snížené výši v 6/2021 - pandemie</t>
  </si>
  <si>
    <t>ř.č. 10 - bylo prodáno léčivo nakoupené ještě v roce 2019</t>
  </si>
  <si>
    <t>ř.č. 16a - převody mezi pokladnou a bankovním účtem a obráceně, shodné s ř.č. 43a</t>
  </si>
  <si>
    <t>ř.č. 19 - dotace na aerosol z roku se vyplácela na VČS za rok 2019 (v únoru 2020)</t>
  </si>
  <si>
    <t>ř.č. 20 a 21 - členské příspěvky neodvedeny na ústředí, protože v roce 2020 nebyly dosud vybrány</t>
  </si>
  <si>
    <t>Komentář (podbarvené řádky):</t>
  </si>
  <si>
    <t>Bod programu č.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</si>
</sst>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5" xfId="0" applyFont="1" applyBorder="1"/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4" fillId="0" borderId="7" xfId="0" applyFont="1" applyBorder="1"/>
    <xf numFmtId="0" fontId="1" fillId="0" borderId="8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4" fillId="0" borderId="9" xfId="0" applyFont="1" applyBorder="1"/>
    <xf numFmtId="3" fontId="3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3" fontId="3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3" fontId="3" fillId="0" borderId="8" xfId="0" applyNumberFormat="1" applyFont="1" applyBorder="1" applyAlignment="1">
      <alignment horizontal="center" vertical="center"/>
    </xf>
    <xf numFmtId="0" fontId="4" fillId="0" borderId="8" xfId="0" applyFont="1" applyBorder="1"/>
    <xf numFmtId="0" fontId="1" fillId="0" borderId="11" xfId="0" applyFont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0" fontId="4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6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1" fillId="0" borderId="16" xfId="0" applyFont="1" applyBorder="1"/>
    <xf numFmtId="0" fontId="9" fillId="0" borderId="10" xfId="0" applyFont="1" applyBorder="1"/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&#345;&#237;%20Hubka/Documents/V&#269;ely/ZO%20Nov&#233;%20Stra&#353;ec&#237;/Ekonomika/Pen&#283;&#382;n&#237;%20den&#237;k/2020/Pen&#283;&#382;n&#237;%20den&#237;k%202020%20&#8211;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 pokladna"/>
      <sheetName val="Výdaje pokladna"/>
      <sheetName val="Příjmy banka"/>
      <sheetName val="Výdaje banka"/>
      <sheetName val="Rozpočet"/>
    </sheetNames>
    <sheetDataSet>
      <sheetData sheetId="0">
        <row r="73">
          <cell r="D73">
            <v>0</v>
          </cell>
          <cell r="E73">
            <v>0</v>
          </cell>
          <cell r="F73">
            <v>600</v>
          </cell>
          <cell r="G73">
            <v>48</v>
          </cell>
          <cell r="H73">
            <v>200</v>
          </cell>
          <cell r="I73">
            <v>30</v>
          </cell>
          <cell r="J73">
            <v>100</v>
          </cell>
          <cell r="L73">
            <v>1500</v>
          </cell>
          <cell r="M73">
            <v>1700</v>
          </cell>
          <cell r="N73">
            <v>0</v>
          </cell>
          <cell r="O73">
            <v>21648</v>
          </cell>
          <cell r="P73">
            <v>39670</v>
          </cell>
          <cell r="Q73">
            <v>0</v>
          </cell>
          <cell r="R73">
            <v>2600</v>
          </cell>
          <cell r="S73">
            <v>0</v>
          </cell>
          <cell r="T73">
            <v>15730</v>
          </cell>
          <cell r="U73">
            <v>10000</v>
          </cell>
        </row>
      </sheetData>
      <sheetData sheetId="1">
        <row r="121">
          <cell r="F121">
            <v>0</v>
          </cell>
          <cell r="G121">
            <v>6590</v>
          </cell>
          <cell r="H121">
            <v>0</v>
          </cell>
          <cell r="I121">
            <v>0</v>
          </cell>
          <cell r="J121">
            <v>0</v>
          </cell>
          <cell r="K121">
            <v>210</v>
          </cell>
          <cell r="L121">
            <v>0</v>
          </cell>
          <cell r="M121">
            <v>0</v>
          </cell>
          <cell r="N121">
            <v>12929</v>
          </cell>
          <cell r="O121">
            <v>3815</v>
          </cell>
          <cell r="P121">
            <v>5355</v>
          </cell>
          <cell r="Q121">
            <v>798</v>
          </cell>
          <cell r="R121">
            <v>551</v>
          </cell>
          <cell r="S121">
            <v>7389</v>
          </cell>
          <cell r="U121">
            <v>0</v>
          </cell>
          <cell r="V121">
            <v>4100</v>
          </cell>
          <cell r="W121">
            <v>580</v>
          </cell>
          <cell r="X121">
            <v>0</v>
          </cell>
          <cell r="Y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389</v>
          </cell>
          <cell r="AE121">
            <v>871</v>
          </cell>
          <cell r="AF121">
            <v>1449</v>
          </cell>
          <cell r="AG121">
            <v>15000</v>
          </cell>
        </row>
      </sheetData>
      <sheetData sheetId="2">
        <row r="33">
          <cell r="E33">
            <v>27000</v>
          </cell>
          <cell r="F33">
            <v>0</v>
          </cell>
          <cell r="L33">
            <v>2000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8</v>
          </cell>
          <cell r="T33">
            <v>20683</v>
          </cell>
          <cell r="U33">
            <v>100518</v>
          </cell>
        </row>
      </sheetData>
      <sheetData sheetId="3">
        <row r="71">
          <cell r="E71">
            <v>0</v>
          </cell>
          <cell r="G71">
            <v>1214</v>
          </cell>
          <cell r="H71">
            <v>99</v>
          </cell>
          <cell r="I71">
            <v>13212</v>
          </cell>
          <cell r="J71">
            <v>10507</v>
          </cell>
          <cell r="K71">
            <v>0</v>
          </cell>
          <cell r="L71">
            <v>3691</v>
          </cell>
          <cell r="M71">
            <v>0</v>
          </cell>
          <cell r="N71">
            <v>27358</v>
          </cell>
          <cell r="O71">
            <v>0</v>
          </cell>
          <cell r="P71">
            <v>5544</v>
          </cell>
          <cell r="Q71">
            <v>11433</v>
          </cell>
          <cell r="R71">
            <v>0</v>
          </cell>
          <cell r="S71">
            <v>0</v>
          </cell>
          <cell r="T71">
            <v>0</v>
          </cell>
          <cell r="U71">
            <v>279</v>
          </cell>
          <cell r="V71">
            <v>1678</v>
          </cell>
          <cell r="X71">
            <v>282</v>
          </cell>
          <cell r="Y71">
            <v>0</v>
          </cell>
          <cell r="Z71">
            <v>4800</v>
          </cell>
          <cell r="AA71">
            <v>0</v>
          </cell>
          <cell r="AB71">
            <v>0</v>
          </cell>
          <cell r="AC71">
            <v>95518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3"/>
  <sheetViews>
    <sheetView tabSelected="1" workbookViewId="0">
      <selection activeCell="I5" sqref="I5"/>
    </sheetView>
  </sheetViews>
  <sheetFormatPr defaultRowHeight="15" x14ac:dyDescent="0.25"/>
  <cols>
    <col min="2" max="2" width="80.42578125" customWidth="1"/>
    <col min="3" max="3" width="18.85546875" customWidth="1"/>
    <col min="4" max="4" width="18" customWidth="1"/>
  </cols>
  <sheetData>
    <row r="2" spans="1:6" ht="21" x14ac:dyDescent="0.35">
      <c r="B2" s="38" t="s">
        <v>64</v>
      </c>
    </row>
    <row r="3" spans="1:6" ht="15.75" thickBot="1" x14ac:dyDescent="0.3"/>
    <row r="4" spans="1:6" ht="27" thickBot="1" x14ac:dyDescent="0.45">
      <c r="B4" s="32" t="s">
        <v>55</v>
      </c>
      <c r="C4" s="31"/>
      <c r="D4" s="30"/>
    </row>
    <row r="5" spans="1:6" ht="15.75" thickBot="1" x14ac:dyDescent="0.3">
      <c r="B5" s="1"/>
      <c r="C5" s="29"/>
      <c r="D5" s="1"/>
      <c r="F5" s="28"/>
    </row>
    <row r="6" spans="1:6" ht="15.75" thickBot="1" x14ac:dyDescent="0.3">
      <c r="B6" s="27" t="s">
        <v>54</v>
      </c>
      <c r="C6" s="26" t="s">
        <v>53</v>
      </c>
      <c r="D6" s="25" t="s">
        <v>52</v>
      </c>
    </row>
    <row r="7" spans="1:6" x14ac:dyDescent="0.25">
      <c r="A7">
        <v>1</v>
      </c>
      <c r="B7" s="24" t="s">
        <v>51</v>
      </c>
      <c r="C7" s="23">
        <v>30000</v>
      </c>
      <c r="D7" s="22">
        <f>SUM('[1]Příjmy pokladna'!D73,'[1]Příjmy banka'!E33)</f>
        <v>27000</v>
      </c>
    </row>
    <row r="8" spans="1:6" x14ac:dyDescent="0.25">
      <c r="A8">
        <v>2</v>
      </c>
      <c r="B8" s="15" t="s">
        <v>50</v>
      </c>
      <c r="C8" s="16">
        <v>100000</v>
      </c>
      <c r="D8" s="33">
        <f>SUM('[1]Příjmy pokladna'!E73,'[1]Příjmy banka'!F33)</f>
        <v>0</v>
      </c>
    </row>
    <row r="9" spans="1:6" x14ac:dyDescent="0.25">
      <c r="A9">
        <v>3</v>
      </c>
      <c r="B9" s="15" t="s">
        <v>49</v>
      </c>
      <c r="C9" s="16">
        <v>27000</v>
      </c>
      <c r="D9" s="33">
        <f>SUM('[1]Příjmy pokladna'!F73)</f>
        <v>600</v>
      </c>
    </row>
    <row r="10" spans="1:6" x14ac:dyDescent="0.25">
      <c r="A10">
        <v>4</v>
      </c>
      <c r="B10" s="15" t="s">
        <v>48</v>
      </c>
      <c r="C10" s="16">
        <v>11200</v>
      </c>
      <c r="D10" s="33">
        <f>SUM('[1]Příjmy pokladna'!G73)</f>
        <v>48</v>
      </c>
    </row>
    <row r="11" spans="1:6" x14ac:dyDescent="0.25">
      <c r="A11">
        <v>5</v>
      </c>
      <c r="B11" s="15" t="s">
        <v>47</v>
      </c>
      <c r="C11" s="16">
        <v>9000</v>
      </c>
      <c r="D11" s="33">
        <f>SUM('[1]Příjmy pokladna'!H73)</f>
        <v>200</v>
      </c>
    </row>
    <row r="12" spans="1:6" x14ac:dyDescent="0.25">
      <c r="A12">
        <v>6</v>
      </c>
      <c r="B12" s="15" t="s">
        <v>46</v>
      </c>
      <c r="C12" s="16">
        <v>10500</v>
      </c>
      <c r="D12" s="33">
        <f>SUM('[1]Příjmy pokladna'!I73)</f>
        <v>30</v>
      </c>
    </row>
    <row r="13" spans="1:6" x14ac:dyDescent="0.25">
      <c r="A13">
        <v>7</v>
      </c>
      <c r="B13" s="15" t="s">
        <v>45</v>
      </c>
      <c r="C13" s="16">
        <v>400</v>
      </c>
      <c r="D13" s="13">
        <f>SUM('[1]Příjmy pokladna'!J73)</f>
        <v>100</v>
      </c>
    </row>
    <row r="14" spans="1:6" x14ac:dyDescent="0.25">
      <c r="A14">
        <v>8</v>
      </c>
      <c r="B14" s="15" t="s">
        <v>44</v>
      </c>
      <c r="C14" s="16">
        <v>0</v>
      </c>
      <c r="D14" s="13">
        <f>SUM('[1]Příjmy banka'!L33)</f>
        <v>2000</v>
      </c>
    </row>
    <row r="15" spans="1:6" x14ac:dyDescent="0.25">
      <c r="A15">
        <v>9</v>
      </c>
      <c r="B15" s="15" t="s">
        <v>43</v>
      </c>
      <c r="C15" s="16">
        <v>7000</v>
      </c>
      <c r="D15" s="33">
        <f>SUM('[1]Příjmy pokladna'!L73,'[1]Příjmy banka'!N33)</f>
        <v>1500</v>
      </c>
    </row>
    <row r="16" spans="1:6" x14ac:dyDescent="0.25">
      <c r="A16" s="9" t="s">
        <v>42</v>
      </c>
      <c r="B16" s="15" t="s">
        <v>41</v>
      </c>
      <c r="C16" s="16">
        <v>1000</v>
      </c>
      <c r="D16" s="13">
        <f>SUM('[1]Příjmy pokladna'!M73)</f>
        <v>1700</v>
      </c>
    </row>
    <row r="17" spans="1:4" x14ac:dyDescent="0.25">
      <c r="A17" s="9" t="s">
        <v>40</v>
      </c>
      <c r="B17" s="15" t="s">
        <v>39</v>
      </c>
      <c r="C17" s="16">
        <v>3000</v>
      </c>
      <c r="D17" s="36">
        <f>SUM('[1]Příjmy pokladna'!N73)</f>
        <v>0</v>
      </c>
    </row>
    <row r="18" spans="1:4" x14ac:dyDescent="0.25">
      <c r="A18">
        <v>10</v>
      </c>
      <c r="B18" s="15" t="s">
        <v>38</v>
      </c>
      <c r="C18" s="16">
        <v>15000</v>
      </c>
      <c r="D18" s="33">
        <f>SUM('[1]Příjmy pokladna'!O73,'[1]Příjmy banka'!O33)</f>
        <v>21648</v>
      </c>
    </row>
    <row r="19" spans="1:4" x14ac:dyDescent="0.25">
      <c r="A19">
        <v>11</v>
      </c>
      <c r="B19" s="15" t="s">
        <v>37</v>
      </c>
      <c r="C19" s="14">
        <v>36000</v>
      </c>
      <c r="D19" s="13">
        <f>SUM('[1]Příjmy pokladna'!P73,'[1]Příjmy banka'!P33)</f>
        <v>39670</v>
      </c>
    </row>
    <row r="20" spans="1:4" x14ac:dyDescent="0.25">
      <c r="A20">
        <v>12</v>
      </c>
      <c r="B20" s="15" t="s">
        <v>36</v>
      </c>
      <c r="C20" s="14">
        <v>0</v>
      </c>
      <c r="D20" s="13">
        <f>SUM('[1]Příjmy pokladna'!Q73,'[1]Příjmy banka'!Q33)</f>
        <v>0</v>
      </c>
    </row>
    <row r="21" spans="1:4" x14ac:dyDescent="0.25">
      <c r="A21">
        <v>13</v>
      </c>
      <c r="B21" s="15" t="s">
        <v>35</v>
      </c>
      <c r="C21" s="14">
        <v>0</v>
      </c>
      <c r="D21" s="13">
        <v>0</v>
      </c>
    </row>
    <row r="22" spans="1:4" x14ac:dyDescent="0.25">
      <c r="A22">
        <v>14</v>
      </c>
      <c r="B22" s="15" t="s">
        <v>34</v>
      </c>
      <c r="C22" s="14">
        <v>10000</v>
      </c>
      <c r="D22" s="36">
        <f>SUM('[1]Příjmy pokladna'!R73,'[1]Příjmy banka'!R33)</f>
        <v>2600</v>
      </c>
    </row>
    <row r="23" spans="1:4" x14ac:dyDescent="0.25">
      <c r="A23">
        <v>15</v>
      </c>
      <c r="B23" s="12" t="s">
        <v>33</v>
      </c>
      <c r="C23" s="11">
        <v>0</v>
      </c>
      <c r="D23" s="10">
        <f>SUM('[1]Příjmy pokladna'!S73,'[1]Příjmy banka'!S33)</f>
        <v>8</v>
      </c>
    </row>
    <row r="24" spans="1:4" x14ac:dyDescent="0.25">
      <c r="A24">
        <v>16</v>
      </c>
      <c r="B24" s="21" t="s">
        <v>32</v>
      </c>
      <c r="C24" s="20">
        <v>5000</v>
      </c>
      <c r="D24" s="33">
        <f>SUM('[1]Příjmy pokladna'!T73,'[1]Příjmy banka'!T33)</f>
        <v>36413</v>
      </c>
    </row>
    <row r="25" spans="1:4" ht="15.75" thickBot="1" x14ac:dyDescent="0.3">
      <c r="A25" s="9" t="s">
        <v>31</v>
      </c>
      <c r="B25" s="19" t="s">
        <v>2</v>
      </c>
      <c r="C25" s="18">
        <v>0</v>
      </c>
      <c r="D25" s="34">
        <f>SUM('[1]Příjmy pokladna'!U73,'[1]Příjmy banka'!U33)</f>
        <v>110518</v>
      </c>
    </row>
    <row r="26" spans="1:4" ht="15.75" thickBot="1" x14ac:dyDescent="0.3">
      <c r="A26">
        <v>17</v>
      </c>
      <c r="B26" s="17" t="s">
        <v>30</v>
      </c>
      <c r="C26" s="3">
        <f>SUM(C7:C25)</f>
        <v>265100</v>
      </c>
      <c r="D26" s="2">
        <f>SUM(D7:D25)</f>
        <v>244035</v>
      </c>
    </row>
    <row r="27" spans="1:4" x14ac:dyDescent="0.25">
      <c r="A27">
        <v>18</v>
      </c>
      <c r="B27" s="15" t="s">
        <v>29</v>
      </c>
      <c r="C27" s="14">
        <v>100000</v>
      </c>
      <c r="D27" s="33">
        <f>SUM('[1]Výdaje pokladna'!F121,'[1]Výdaje banka'!E71)</f>
        <v>0</v>
      </c>
    </row>
    <row r="28" spans="1:4" x14ac:dyDescent="0.25">
      <c r="A28">
        <v>19</v>
      </c>
      <c r="B28" s="15" t="s">
        <v>28</v>
      </c>
      <c r="C28" s="14">
        <v>0</v>
      </c>
      <c r="D28" s="33">
        <f>SUM('[1]Výdaje pokladna'!G121)</f>
        <v>6590</v>
      </c>
    </row>
    <row r="29" spans="1:4" x14ac:dyDescent="0.25">
      <c r="A29">
        <v>20</v>
      </c>
      <c r="B29" s="15" t="s">
        <v>27</v>
      </c>
      <c r="C29" s="14">
        <v>27000</v>
      </c>
      <c r="D29" s="33">
        <f>SUM('[1]Výdaje pokladna'!H121,'[1]Výdaje banka'!G71)</f>
        <v>1214</v>
      </c>
    </row>
    <row r="30" spans="1:4" x14ac:dyDescent="0.25">
      <c r="A30">
        <v>21</v>
      </c>
      <c r="B30" s="15" t="s">
        <v>26</v>
      </c>
      <c r="C30" s="14">
        <v>9520</v>
      </c>
      <c r="D30" s="33">
        <f>SUM('[1]Výdaje pokladna'!I121,'[1]Výdaje banka'!H71)</f>
        <v>99</v>
      </c>
    </row>
    <row r="31" spans="1:4" x14ac:dyDescent="0.25">
      <c r="A31">
        <v>22</v>
      </c>
      <c r="B31" s="15" t="s">
        <v>25</v>
      </c>
      <c r="C31" s="14">
        <v>10000</v>
      </c>
      <c r="D31" s="13">
        <f>SUM('[1]Výdaje pokladna'!K121,'[1]Výdaje banka'!J71)</f>
        <v>10717</v>
      </c>
    </row>
    <row r="32" spans="1:4" x14ac:dyDescent="0.25">
      <c r="A32">
        <v>23</v>
      </c>
      <c r="B32" s="15" t="s">
        <v>24</v>
      </c>
      <c r="C32" s="14">
        <v>20000</v>
      </c>
      <c r="D32" s="13">
        <f>SUM('[1]Výdaje pokladna'!J121,'[1]Výdaje banka'!I71)</f>
        <v>13212</v>
      </c>
    </row>
    <row r="33" spans="1:4" x14ac:dyDescent="0.25">
      <c r="A33">
        <v>24</v>
      </c>
      <c r="B33" s="15" t="s">
        <v>23</v>
      </c>
      <c r="C33" s="14">
        <v>0</v>
      </c>
      <c r="D33" s="13">
        <v>0</v>
      </c>
    </row>
    <row r="34" spans="1:4" x14ac:dyDescent="0.25">
      <c r="A34">
        <v>25</v>
      </c>
      <c r="B34" s="15" t="s">
        <v>22</v>
      </c>
      <c r="C34" s="14">
        <v>5000</v>
      </c>
      <c r="D34" s="36">
        <f>SUM('[1]Výdaje pokladna'!L121,'[1]Výdaje banka'!K71)</f>
        <v>0</v>
      </c>
    </row>
    <row r="35" spans="1:4" x14ac:dyDescent="0.25">
      <c r="A35">
        <v>26</v>
      </c>
      <c r="B35" s="15" t="s">
        <v>21</v>
      </c>
      <c r="C35" s="16">
        <v>1000</v>
      </c>
      <c r="D35" s="13">
        <f>SUM('[1]Výdaje pokladna'!M121,'[1]Výdaje banka'!L71)</f>
        <v>3691</v>
      </c>
    </row>
    <row r="36" spans="1:4" x14ac:dyDescent="0.25">
      <c r="A36">
        <v>27</v>
      </c>
      <c r="B36" s="15" t="s">
        <v>20</v>
      </c>
      <c r="C36" s="16">
        <v>16000</v>
      </c>
      <c r="D36" s="13">
        <f>SUM('[1]Výdaje pokladna'!N121,'[1]Výdaje pokladna'!O121)</f>
        <v>16744</v>
      </c>
    </row>
    <row r="37" spans="1:4" x14ac:dyDescent="0.25">
      <c r="A37">
        <v>28</v>
      </c>
      <c r="B37" s="15" t="s">
        <v>19</v>
      </c>
      <c r="C37" s="16">
        <v>8500</v>
      </c>
      <c r="D37" s="13">
        <f>SUM('[1]Výdaje pokladna'!P121,'[1]Výdaje banka'!M71)</f>
        <v>5355</v>
      </c>
    </row>
    <row r="38" spans="1:4" x14ac:dyDescent="0.25">
      <c r="A38">
        <v>29</v>
      </c>
      <c r="B38" s="15" t="s">
        <v>18</v>
      </c>
      <c r="C38" s="16">
        <v>15000</v>
      </c>
      <c r="D38" s="13">
        <f>SUM('[1]Výdaje pokladna'!R121,'[1]Výdaje pokladna'!Q121,'[1]Výdaje banka'!N71,'[1]Výdaje banka'!O71)</f>
        <v>28707</v>
      </c>
    </row>
    <row r="39" spans="1:4" x14ac:dyDescent="0.25">
      <c r="A39">
        <v>30</v>
      </c>
      <c r="B39" s="15" t="s">
        <v>17</v>
      </c>
      <c r="C39" s="16">
        <v>12000</v>
      </c>
      <c r="D39" s="13">
        <f>SUM('[1]Výdaje pokladna'!S121,'[1]Výdaje banka'!P71,'[1]Výdaje banka'!Q71)</f>
        <v>24366</v>
      </c>
    </row>
    <row r="40" spans="1:4" x14ac:dyDescent="0.25">
      <c r="A40">
        <v>31</v>
      </c>
      <c r="B40" s="15" t="s">
        <v>16</v>
      </c>
      <c r="C40" s="16">
        <v>0</v>
      </c>
      <c r="D40" s="36">
        <v>0</v>
      </c>
    </row>
    <row r="41" spans="1:4" x14ac:dyDescent="0.25">
      <c r="A41">
        <v>32</v>
      </c>
      <c r="B41" s="15" t="s">
        <v>15</v>
      </c>
      <c r="C41" s="14">
        <v>7000</v>
      </c>
      <c r="D41" s="36">
        <f>SUM('[1]Výdaje pokladna'!U121,'[1]Výdaje banka'!R71)</f>
        <v>0</v>
      </c>
    </row>
    <row r="42" spans="1:4" x14ac:dyDescent="0.25">
      <c r="A42">
        <v>33</v>
      </c>
      <c r="B42" s="15" t="s">
        <v>14</v>
      </c>
      <c r="C42" s="14">
        <v>9880</v>
      </c>
      <c r="D42" s="13">
        <f>SUM('[1]Výdaje pokladna'!V121,'[1]Výdaje banka'!S71)</f>
        <v>4100</v>
      </c>
    </row>
    <row r="43" spans="1:4" x14ac:dyDescent="0.25">
      <c r="A43">
        <v>34</v>
      </c>
      <c r="B43" s="15" t="s">
        <v>13</v>
      </c>
      <c r="C43" s="14">
        <v>500</v>
      </c>
      <c r="D43" s="13">
        <f>SUM('[1]Výdaje pokladna'!W121,'[1]Výdaje banka'!T71)</f>
        <v>580</v>
      </c>
    </row>
    <row r="44" spans="1:4" x14ac:dyDescent="0.25">
      <c r="A44">
        <v>35</v>
      </c>
      <c r="B44" s="15" t="s">
        <v>12</v>
      </c>
      <c r="C44" s="14">
        <v>2300</v>
      </c>
      <c r="D44" s="13">
        <f>SUM('[1]Výdaje pokladna'!X121,'[1]Výdaje banka'!U71)</f>
        <v>279</v>
      </c>
    </row>
    <row r="45" spans="1:4" x14ac:dyDescent="0.25">
      <c r="A45">
        <v>36</v>
      </c>
      <c r="B45" s="15" t="s">
        <v>11</v>
      </c>
      <c r="C45" s="14">
        <v>1300</v>
      </c>
      <c r="D45" s="13">
        <f>SUM('[1]Výdaje pokladna'!Y121,'[1]Výdaje banka'!V71)</f>
        <v>1678</v>
      </c>
    </row>
    <row r="46" spans="1:4" x14ac:dyDescent="0.25">
      <c r="A46">
        <v>37</v>
      </c>
      <c r="B46" s="15" t="s">
        <v>10</v>
      </c>
      <c r="C46" s="14">
        <v>5200</v>
      </c>
      <c r="D46" s="13">
        <v>6050</v>
      </c>
    </row>
    <row r="47" spans="1:4" x14ac:dyDescent="0.25">
      <c r="A47">
        <v>38</v>
      </c>
      <c r="B47" s="15" t="s">
        <v>9</v>
      </c>
      <c r="C47" s="14">
        <v>1100</v>
      </c>
      <c r="D47" s="13">
        <f>SUM('[1]Výdaje pokladna'!AA121,'[1]Výdaje banka'!X71)</f>
        <v>282</v>
      </c>
    </row>
    <row r="48" spans="1:4" x14ac:dyDescent="0.25">
      <c r="A48">
        <v>39</v>
      </c>
      <c r="B48" s="15" t="s">
        <v>8</v>
      </c>
      <c r="C48" s="14">
        <v>500</v>
      </c>
      <c r="D48" s="13">
        <f>SUM('[1]Výdaje pokladna'!AB121,'[1]Výdaje banka'!Y71)</f>
        <v>0</v>
      </c>
    </row>
    <row r="49" spans="1:4" x14ac:dyDescent="0.25">
      <c r="A49">
        <v>40</v>
      </c>
      <c r="B49" s="15" t="s">
        <v>7</v>
      </c>
      <c r="C49" s="14">
        <v>4800</v>
      </c>
      <c r="D49" s="13">
        <f>SUM('[1]Výdaje pokladna'!AC121,'[1]Výdaje banka'!Z71)</f>
        <v>4800</v>
      </c>
    </row>
    <row r="50" spans="1:4" x14ac:dyDescent="0.25">
      <c r="A50">
        <v>41</v>
      </c>
      <c r="B50" s="15" t="s">
        <v>6</v>
      </c>
      <c r="C50" s="14">
        <v>3000</v>
      </c>
      <c r="D50" s="13">
        <f>SUM('[1]Výdaje pokladna'!AD121,'[1]Výdaje banka'!AA71)</f>
        <v>389</v>
      </c>
    </row>
    <row r="51" spans="1:4" x14ac:dyDescent="0.25">
      <c r="A51">
        <v>42</v>
      </c>
      <c r="B51" s="15" t="s">
        <v>5</v>
      </c>
      <c r="C51" s="14">
        <v>500</v>
      </c>
      <c r="D51" s="13">
        <f>SUM('[1]Výdaje pokladna'!AE121,)</f>
        <v>871</v>
      </c>
    </row>
    <row r="52" spans="1:4" x14ac:dyDescent="0.25">
      <c r="A52">
        <v>43</v>
      </c>
      <c r="B52" s="12" t="s">
        <v>4</v>
      </c>
      <c r="C52" s="11">
        <v>5000</v>
      </c>
      <c r="D52" s="10">
        <f>SUM('[1]Výdaje pokladna'!AF121,'[1]Výdaje banka'!AB71)</f>
        <v>1449</v>
      </c>
    </row>
    <row r="53" spans="1:4" ht="15.75" thickBot="1" x14ac:dyDescent="0.3">
      <c r="A53" s="9" t="s">
        <v>3</v>
      </c>
      <c r="B53" s="8" t="s">
        <v>2</v>
      </c>
      <c r="C53" s="7">
        <v>0</v>
      </c>
      <c r="D53" s="35">
        <f>SUM('[1]Výdaje pokladna'!AG121,'[1]Výdaje banka'!AC71)</f>
        <v>110518</v>
      </c>
    </row>
    <row r="54" spans="1:4" ht="15.75" thickBot="1" x14ac:dyDescent="0.3">
      <c r="A54">
        <v>44</v>
      </c>
      <c r="B54" s="6" t="s">
        <v>1</v>
      </c>
      <c r="C54" s="3">
        <f>SUM(C27:C53)</f>
        <v>265100</v>
      </c>
      <c r="D54" s="5">
        <f>SUM(D27:D53)</f>
        <v>241691</v>
      </c>
    </row>
    <row r="55" spans="1:4" ht="15.75" thickBot="1" x14ac:dyDescent="0.3">
      <c r="A55">
        <v>45</v>
      </c>
      <c r="B55" s="4" t="s">
        <v>0</v>
      </c>
      <c r="C55" s="3">
        <f>C26-C54</f>
        <v>0</v>
      </c>
      <c r="D55" s="2">
        <f>SUM(D26-D54)</f>
        <v>2344</v>
      </c>
    </row>
    <row r="56" spans="1:4" x14ac:dyDescent="0.25">
      <c r="B56" s="1"/>
      <c r="C56" s="1"/>
      <c r="D56" s="1"/>
    </row>
    <row r="57" spans="1:4" x14ac:dyDescent="0.25">
      <c r="B57" s="1"/>
      <c r="C57" s="1"/>
      <c r="D57" s="1"/>
    </row>
    <row r="66" spans="2:2" x14ac:dyDescent="0.25">
      <c r="B66" s="37" t="s">
        <v>63</v>
      </c>
    </row>
    <row r="67" spans="2:2" x14ac:dyDescent="0.25">
      <c r="B67" t="s">
        <v>56</v>
      </c>
    </row>
    <row r="68" spans="2:2" x14ac:dyDescent="0.25">
      <c r="B68" t="s">
        <v>57</v>
      </c>
    </row>
    <row r="69" spans="2:2" x14ac:dyDescent="0.25">
      <c r="B69" t="s">
        <v>58</v>
      </c>
    </row>
    <row r="70" spans="2:2" x14ac:dyDescent="0.25">
      <c r="B70" t="s">
        <v>59</v>
      </c>
    </row>
    <row r="71" spans="2:2" x14ac:dyDescent="0.25">
      <c r="B71" t="s">
        <v>60</v>
      </c>
    </row>
    <row r="72" spans="2:2" x14ac:dyDescent="0.25">
      <c r="B72" t="s">
        <v>61</v>
      </c>
    </row>
    <row r="73" spans="2:2" x14ac:dyDescent="0.25">
      <c r="B73" t="s">
        <v>62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Hubka</dc:creator>
  <cp:lastModifiedBy>Jiří Hubka</cp:lastModifiedBy>
  <cp:lastPrinted>2021-02-11T19:47:43Z</cp:lastPrinted>
  <dcterms:created xsi:type="dcterms:W3CDTF">2021-02-02T11:06:44Z</dcterms:created>
  <dcterms:modified xsi:type="dcterms:W3CDTF">2021-02-15T10:38:59Z</dcterms:modified>
</cp:coreProperties>
</file>